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Sheet1" sheetId="1" r:id="rId1"/>
  </sheets>
  <definedNames>
    <definedName name="_xlnm._FilterDatabase" localSheetId="0" hidden="1">Sheet1!$A$3:$D$163</definedName>
  </definedNames>
  <calcPr calcId="124519"/>
</workbook>
</file>

<file path=xl/calcChain.xml><?xml version="1.0" encoding="utf-8"?>
<calcChain xmlns="http://schemas.openxmlformats.org/spreadsheetml/2006/main">
  <c r="D177" i="1"/>
  <c r="D164"/>
  <c r="D158"/>
  <c r="D157"/>
  <c r="D154"/>
  <c r="D151"/>
  <c r="D149"/>
  <c r="D145"/>
  <c r="D144"/>
  <c r="D143"/>
  <c r="D140"/>
  <c r="D138"/>
  <c r="D137"/>
  <c r="D133"/>
  <c r="D129"/>
  <c r="D121"/>
  <c r="D119"/>
  <c r="D117"/>
  <c r="D116"/>
  <c r="D115"/>
  <c r="D114"/>
  <c r="D112"/>
  <c r="D109"/>
  <c r="D108"/>
  <c r="D105"/>
  <c r="D98"/>
  <c r="D94"/>
  <c r="D92"/>
  <c r="D91"/>
  <c r="D89"/>
  <c r="D88"/>
  <c r="D83"/>
  <c r="D81"/>
  <c r="D80"/>
  <c r="D79"/>
  <c r="D78"/>
  <c r="D77"/>
  <c r="D73"/>
  <c r="D70"/>
  <c r="D66"/>
  <c r="D65"/>
  <c r="D62"/>
  <c r="D61"/>
  <c r="D60"/>
  <c r="D54"/>
  <c r="D53"/>
  <c r="D49"/>
  <c r="D46"/>
  <c r="D43"/>
  <c r="D40"/>
  <c r="D39"/>
  <c r="D34"/>
  <c r="D30"/>
  <c r="D29"/>
  <c r="D23"/>
  <c r="D20"/>
  <c r="D19"/>
  <c r="D18"/>
  <c r="D17"/>
  <c r="D16"/>
  <c r="D15"/>
  <c r="D8"/>
  <c r="D5"/>
</calcChain>
</file>

<file path=xl/sharedStrings.xml><?xml version="1.0" encoding="utf-8"?>
<sst xmlns="http://schemas.openxmlformats.org/spreadsheetml/2006/main" count="345" uniqueCount="186">
  <si>
    <t>ITEM DESCRIPTION</t>
  </si>
  <si>
    <t>Sr. No</t>
  </si>
  <si>
    <t>FLAVOURS</t>
  </si>
  <si>
    <t>COLOURS</t>
  </si>
  <si>
    <t>Specifications</t>
  </si>
  <si>
    <t>Beeswax White</t>
  </si>
  <si>
    <t>Benzyl benzoate</t>
  </si>
  <si>
    <t xml:space="preserve">Betamethasone Valerate </t>
  </si>
  <si>
    <t>Castor oil first pressing</t>
  </si>
  <si>
    <t>Ceteareth 25</t>
  </si>
  <si>
    <t>Ceteareth 6</t>
  </si>
  <si>
    <t>Coconut Diethanolamide</t>
  </si>
  <si>
    <t>Diethyl Phthalate</t>
  </si>
  <si>
    <t>Dimethyl Alkylamine Oxide</t>
  </si>
  <si>
    <t xml:space="preserve">Disodium Hydrogen Phosphate </t>
  </si>
  <si>
    <t xml:space="preserve">Hydrocortisone </t>
  </si>
  <si>
    <t xml:space="preserve">Magnesium Sulphate </t>
  </si>
  <si>
    <t>Methyl Cellulose</t>
  </si>
  <si>
    <t>Methyl salicylate</t>
  </si>
  <si>
    <t>Povidone Iodine</t>
  </si>
  <si>
    <t>Povidone Iodine K30</t>
  </si>
  <si>
    <t>Tolu Balsam</t>
  </si>
  <si>
    <t>Witch Hazel non-alcoholic</t>
  </si>
  <si>
    <t>Zinc Carbonate</t>
  </si>
  <si>
    <t xml:space="preserve">Ethyl Alcohol              </t>
  </si>
  <si>
    <t>BP</t>
  </si>
  <si>
    <t>Sodium Dihydrogen Phosphate - 2 Waters</t>
  </si>
  <si>
    <t>Imidazolidinyl Urea</t>
  </si>
  <si>
    <t>PEG 400 (Poly Ethylene Glycol)</t>
  </si>
  <si>
    <t>PEG 4000 (Poly Ethylene Glycol)</t>
  </si>
  <si>
    <t>Microcrystalline cellulose PH 101</t>
  </si>
  <si>
    <t>Anhydrous sodium citrate</t>
  </si>
  <si>
    <t>Potato starch</t>
  </si>
  <si>
    <t>Wheat starch</t>
  </si>
  <si>
    <t>Dextrin</t>
  </si>
  <si>
    <t>Crystallised Sacchrin</t>
  </si>
  <si>
    <t>Chloric Acid</t>
  </si>
  <si>
    <t>Magnesium silicoaluminate</t>
  </si>
  <si>
    <t>Sodium monosodic phosphate dihydrated</t>
  </si>
  <si>
    <t>Bronopol</t>
  </si>
  <si>
    <t>Maltitol liquid</t>
  </si>
  <si>
    <t>Trisodium Citrate</t>
  </si>
  <si>
    <t>Microcrystalline cellulose PH 102</t>
  </si>
  <si>
    <t>Guar gum</t>
  </si>
  <si>
    <t>Soluble essence orange sweet no.1</t>
  </si>
  <si>
    <t>Opaglos 6000 P</t>
  </si>
  <si>
    <t>Carmosine Supra (Color)</t>
  </si>
  <si>
    <t>CAPSULES</t>
  </si>
  <si>
    <t>Flavor Orange Sweet Liquid</t>
  </si>
  <si>
    <t>Xantham Gum</t>
  </si>
  <si>
    <t>Flavour American Ice cream (Liquid)</t>
  </si>
  <si>
    <t>Flavour Anise (Liquid)</t>
  </si>
  <si>
    <t>Flavour Banana (Liquid)</t>
  </si>
  <si>
    <t>Flavour Mango (Liquid)</t>
  </si>
  <si>
    <t>Flavour Mixed Fruit (Liquid)</t>
  </si>
  <si>
    <t>Flavour Orange IH (Powder)</t>
  </si>
  <si>
    <t>Flavour Pineapple (Liquid)</t>
  </si>
  <si>
    <t>Flavour Strawberry (Liquid)</t>
  </si>
  <si>
    <t>Colour Erythrosine Lake IH</t>
  </si>
  <si>
    <t>Colour Erythrosine Supra</t>
  </si>
  <si>
    <t>Colour Ferric Oxide Red IH</t>
  </si>
  <si>
    <t>Colour Ponceau 4R WS</t>
  </si>
  <si>
    <t>Colour Quinoline Yellow WS</t>
  </si>
  <si>
    <t>Colour Sunset Yellow FCF</t>
  </si>
  <si>
    <t xml:space="preserve">Colour Sunset Yellow Lake IH </t>
  </si>
  <si>
    <t xml:space="preserve">Colour Sunset Yellow Supra IH </t>
  </si>
  <si>
    <t>Colour Tartrazine Lake</t>
  </si>
  <si>
    <t>Tulsion 335(Polacrilex)</t>
  </si>
  <si>
    <t>Thiourea</t>
  </si>
  <si>
    <t xml:space="preserve">InstaCoat Universal White </t>
  </si>
  <si>
    <t xml:space="preserve">Instacoat Universal Pink </t>
  </si>
  <si>
    <t>Clear Flow Supercel</t>
  </si>
  <si>
    <t xml:space="preserve">Chloroform </t>
  </si>
  <si>
    <t>Benzoic acid</t>
  </si>
  <si>
    <t>USP</t>
  </si>
  <si>
    <t>Microcrystalline cellulose 112</t>
  </si>
  <si>
    <t>Aerosil 200  (Colloidal Anyhydrous)</t>
  </si>
  <si>
    <t xml:space="preserve">Betacyclodextrine </t>
  </si>
  <si>
    <t xml:space="preserve">Malic Acid </t>
  </si>
  <si>
    <t xml:space="preserve">Opadry II White </t>
  </si>
  <si>
    <t>Annual Qty in Kg</t>
  </si>
  <si>
    <t>FG</t>
  </si>
  <si>
    <t xml:space="preserve">Anhydrous Sodium Bicarbonate </t>
  </si>
  <si>
    <t xml:space="preserve">Citric Acid Monohydrate
</t>
  </si>
  <si>
    <t xml:space="preserve">Acetone </t>
  </si>
  <si>
    <t xml:space="preserve">Benzoin Gum Sumatra </t>
  </si>
  <si>
    <t xml:space="preserve">Calcium Carbonate </t>
  </si>
  <si>
    <t>Calcium Hydrogen Phosphate,  (Anhydrous) </t>
  </si>
  <si>
    <t>Carboxymethyl cellulose sodium  (Sodium CMC)</t>
  </si>
  <si>
    <t xml:space="preserve">Carnauba Wax </t>
  </si>
  <si>
    <t xml:space="preserve">Castor oil  </t>
  </si>
  <si>
    <t xml:space="preserve">Cetostearyl Alcohol </t>
  </si>
  <si>
    <t xml:space="preserve">Citric Acid Anhydrous </t>
  </si>
  <si>
    <t xml:space="preserve">Cross Carmellose sodium </t>
  </si>
  <si>
    <t xml:space="preserve">Cross Povidone K-30  </t>
  </si>
  <si>
    <t>Dichloromethane (MDC)</t>
  </si>
  <si>
    <t>Ethylcellulose  (Standard 10 Premium)</t>
  </si>
  <si>
    <t xml:space="preserve">Gelatine  </t>
  </si>
  <si>
    <t xml:space="preserve">Glycerine  </t>
  </si>
  <si>
    <t xml:space="preserve">Gum Acacia </t>
  </si>
  <si>
    <t xml:space="preserve">Iso propyl Alcohol </t>
  </si>
  <si>
    <t xml:space="preserve">Lactose Monohydrate  </t>
  </si>
  <si>
    <t xml:space="preserve">Magnesium Stearate </t>
  </si>
  <si>
    <t xml:space="preserve">Maize Starch </t>
  </si>
  <si>
    <t>Microcrystalline Cellulose,  (Avicel)</t>
  </si>
  <si>
    <t xml:space="preserve">Paraffin heavy </t>
  </si>
  <si>
    <t xml:space="preserve">Paraffin Liquid light </t>
  </si>
  <si>
    <t xml:space="preserve">Paraffin White Soft </t>
  </si>
  <si>
    <t>Pharma grade Sugar (Sucrose )</t>
  </si>
  <si>
    <t>Povidone , (PVP K30)</t>
  </si>
  <si>
    <t xml:space="preserve">Propyl Paraben </t>
  </si>
  <si>
    <t>Purified Talcum  (Talcum Powder)</t>
  </si>
  <si>
    <t xml:space="preserve">Sodium Chloride </t>
  </si>
  <si>
    <t xml:space="preserve">Sodium Lauryl Sulphate </t>
  </si>
  <si>
    <t xml:space="preserve">Sodium Saccharine  </t>
  </si>
  <si>
    <t xml:space="preserve">Titanium Dioxide </t>
  </si>
  <si>
    <t xml:space="preserve">Tribasic Calcium Phosphate  </t>
  </si>
  <si>
    <t xml:space="preserve">Yellow Bees Wax  </t>
  </si>
  <si>
    <t>Colour Tartrazine Supra</t>
  </si>
  <si>
    <t>IH</t>
  </si>
  <si>
    <t xml:space="preserve">Flavour Capsil Cloudiflying </t>
  </si>
  <si>
    <t xml:space="preserve">Colour Caramel DS 400 Liquid </t>
  </si>
  <si>
    <t>Colour Pea Green Supra </t>
  </si>
  <si>
    <t>Printed</t>
  </si>
  <si>
    <t>Unprinted</t>
  </si>
  <si>
    <t xml:space="preserve">Propylene Glycol </t>
  </si>
  <si>
    <t xml:space="preserve">EXCIPIENTS - ANNUAL USAGE </t>
  </si>
  <si>
    <t xml:space="preserve">Aspartame </t>
  </si>
  <si>
    <t>USP/BP</t>
  </si>
  <si>
    <t>Castor Sugar</t>
  </si>
  <si>
    <t xml:space="preserve">Cellulose Acetate Phthalate </t>
  </si>
  <si>
    <t xml:space="preserve">Coconut Oil </t>
  </si>
  <si>
    <t>Dicalcium Phosphate Anhydrous</t>
  </si>
  <si>
    <t>Dicalcium Phosphate Dihydrate</t>
  </si>
  <si>
    <t>Disodium edetate</t>
  </si>
  <si>
    <t>Disodium Hydrogen Phosphate - 12 Waters Dibasic</t>
  </si>
  <si>
    <t xml:space="preserve">Disodium Hydrogen Phosphate - Anhydrous </t>
  </si>
  <si>
    <t xml:space="preserve">Disodium Phosphate </t>
  </si>
  <si>
    <t>Ethoxylated Nonyl Phenol</t>
  </si>
  <si>
    <t>INH</t>
  </si>
  <si>
    <t xml:space="preserve">Eucalyptus oil </t>
  </si>
  <si>
    <t>HPMC E15cps (Hydoxy propyl methyl cellulose)</t>
  </si>
  <si>
    <t>Hydrochloric Acid</t>
  </si>
  <si>
    <t>Instacoat EN super IV  Orange</t>
  </si>
  <si>
    <t xml:space="preserve">Mannitol Crystalline </t>
  </si>
  <si>
    <t xml:space="preserve">MCCP + CMC Sodium </t>
  </si>
  <si>
    <t>Menthol</t>
  </si>
  <si>
    <t>Methyl Paraben</t>
  </si>
  <si>
    <t>Opadry II Green</t>
  </si>
  <si>
    <t>PEG 6000 (Poly Ethylene Glycol)</t>
  </si>
  <si>
    <t xml:space="preserve">Peppermint oil </t>
  </si>
  <si>
    <t>Polysorbate 40 (Tween 40)</t>
  </si>
  <si>
    <t>Polysorbate 80 (Tween 80)</t>
  </si>
  <si>
    <t>Propyl Gallate</t>
  </si>
  <si>
    <t>Red orange dye Powder E110 + E124</t>
  </si>
  <si>
    <t xml:space="preserve">Shellac Bleach </t>
  </si>
  <si>
    <t>Shellac Flakes</t>
  </si>
  <si>
    <t>Simethicone Emulsion 30%</t>
  </si>
  <si>
    <t>BP/USP</t>
  </si>
  <si>
    <t>Simethicone Emulsion 100%</t>
  </si>
  <si>
    <t xml:space="preserve">Sodium Bicarbonate </t>
  </si>
  <si>
    <t>Sodium Benzoate</t>
  </si>
  <si>
    <t>Sodium Citrate</t>
  </si>
  <si>
    <t>Sodium Citrate Anhydrous</t>
  </si>
  <si>
    <t>Sodium Hydroxide </t>
  </si>
  <si>
    <t>Sodium Methyl Paraben</t>
  </si>
  <si>
    <t>Sodium Propyl Paraben</t>
  </si>
  <si>
    <t>Sodium Starch Glycolate</t>
  </si>
  <si>
    <t>Sorbitol Solution 70%</t>
  </si>
  <si>
    <t xml:space="preserve">Sulphur Sublime </t>
  </si>
  <si>
    <t>Zinc Oxide</t>
  </si>
  <si>
    <t>Colour Erythrosine Red IH</t>
  </si>
  <si>
    <t>Colour Orange red powder</t>
  </si>
  <si>
    <t>EHGC Size "0"</t>
  </si>
  <si>
    <t xml:space="preserve">EHGC Size "1" </t>
  </si>
  <si>
    <t xml:space="preserve">Unprinted </t>
  </si>
  <si>
    <t>EHGC  Size "2"</t>
  </si>
  <si>
    <t xml:space="preserve">EHGC  Size "3" </t>
  </si>
  <si>
    <t>Flavor Peppermint (Liquid)</t>
  </si>
  <si>
    <t>Flavour Pineapple Sweet (Powder)</t>
  </si>
  <si>
    <t>Flavour Rasberry Sweet (Liquid)</t>
  </si>
  <si>
    <t>Flavour Rasberry Sweet (Powder)</t>
  </si>
  <si>
    <t>Flavour Rose White IHS (Liquid)</t>
  </si>
  <si>
    <t>Flavour Strawberry (Powder)</t>
  </si>
  <si>
    <t xml:space="preserve">Flavour Tutti Frutti </t>
  </si>
  <si>
    <t xml:space="preserve">Flavour Vanilla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</si>
</sst>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Candara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8" fillId="0" borderId="0">
      <alignment vertical="top"/>
    </xf>
  </cellStyleXfs>
  <cellXfs count="7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Fill="1" applyBorder="1"/>
    <xf numFmtId="0" fontId="4" fillId="0" borderId="1" xfId="2" applyFont="1" applyBorder="1"/>
    <xf numFmtId="0" fontId="4" fillId="0" borderId="1" xfId="3" applyFont="1" applyBorder="1"/>
    <xf numFmtId="0" fontId="4" fillId="0" borderId="1" xfId="2" applyFont="1" applyBorder="1" applyAlignment="1">
      <alignment vertical="center"/>
    </xf>
    <xf numFmtId="0" fontId="4" fillId="0" borderId="1" xfId="5" applyFont="1" applyBorder="1"/>
    <xf numFmtId="0" fontId="4" fillId="0" borderId="1" xfId="7" applyFont="1" applyBorder="1"/>
    <xf numFmtId="0" fontId="4" fillId="0" borderId="1" xfId="2" applyFont="1" applyFill="1" applyBorder="1"/>
    <xf numFmtId="0" fontId="4" fillId="0" borderId="1" xfId="5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1" xfId="1" applyFont="1" applyFill="1" applyBorder="1"/>
    <xf numFmtId="0" fontId="4" fillId="0" borderId="1" xfId="0" applyFont="1" applyBorder="1" applyAlignment="1">
      <alignment vertical="top"/>
    </xf>
    <xf numFmtId="0" fontId="4" fillId="0" borderId="1" xfId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center"/>
    </xf>
    <xf numFmtId="0" fontId="4" fillId="0" borderId="2" xfId="1" applyFont="1" applyFill="1" applyBorder="1"/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vertical="top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4" fillId="2" borderId="0" xfId="1" applyFont="1" applyFill="1" applyBorder="1"/>
    <xf numFmtId="0" fontId="0" fillId="2" borderId="1" xfId="0" applyFill="1" applyBorder="1"/>
    <xf numFmtId="0" fontId="0" fillId="2" borderId="0" xfId="0" applyFill="1" applyBorder="1"/>
    <xf numFmtId="0" fontId="4" fillId="2" borderId="0" xfId="0" applyFont="1" applyFill="1" applyBorder="1" applyAlignment="1">
      <alignment vertical="top"/>
    </xf>
    <xf numFmtId="0" fontId="0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10" fontId="0" fillId="0" borderId="1" xfId="0" applyNumberFormat="1" applyFont="1" applyBorder="1" applyAlignment="1">
      <alignment horizontal="center"/>
    </xf>
    <xf numFmtId="0" fontId="0" fillId="0" borderId="1" xfId="6" applyFont="1" applyBorder="1" applyAlignment="1">
      <alignment vertical="center"/>
    </xf>
    <xf numFmtId="0" fontId="4" fillId="2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9" fillId="0" borderId="1" xfId="10" applyFont="1" applyBorder="1" applyAlignment="1">
      <alignment vertical="center"/>
    </xf>
    <xf numFmtId="0" fontId="9" fillId="0" borderId="1" xfId="1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9" fillId="0" borderId="2" xfId="1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1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/>
    <xf numFmtId="0" fontId="0" fillId="0" borderId="12" xfId="0" applyFont="1" applyBorder="1" applyAlignment="1">
      <alignment horizontal="center"/>
    </xf>
    <xf numFmtId="0" fontId="0" fillId="0" borderId="0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7" fillId="2" borderId="0" xfId="1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3" borderId="1" xfId="0" applyFont="1" applyFill="1" applyBorder="1"/>
    <xf numFmtId="0" fontId="7" fillId="3" borderId="1" xfId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1">
    <cellStyle name="Normal" xfId="0" builtinId="0"/>
    <cellStyle name="Normal 2" xfId="9"/>
    <cellStyle name="Normal 2 2 2 2" xfId="1"/>
    <cellStyle name="Normal 3 2 2 2 2 2" xfId="2"/>
    <cellStyle name="Normal 3 2 2 2 2 2 2 2 2 2 2 2 2 2 2 2 2" xfId="7"/>
    <cellStyle name="Normal 3 2 2 2 2 2 2 2 2 2 2 2 2 2 2 3" xfId="4"/>
    <cellStyle name="Normal 3 2 2 2 2 2 2 2 2 2 3 3" xfId="3"/>
    <cellStyle name="Normal 3 2 2 2 3" xfId="5"/>
    <cellStyle name="Normal 3 2 2 3 2" xfId="6"/>
    <cellStyle name="Normal_bomprn jb 2008" xfId="10"/>
    <cellStyle name="常规_Sheet1" xfId="8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workbookViewId="0">
      <selection activeCell="G20" sqref="G20"/>
    </sheetView>
  </sheetViews>
  <sheetFormatPr defaultRowHeight="15"/>
  <cols>
    <col min="1" max="1" width="8.42578125" style="28" customWidth="1"/>
    <col min="2" max="2" width="53.42578125" style="29" customWidth="1"/>
    <col min="3" max="3" width="20.7109375" style="28" customWidth="1"/>
    <col min="4" max="4" width="18.7109375" style="28" customWidth="1"/>
    <col min="5" max="6" width="9.140625" style="29"/>
    <col min="7" max="7" width="41" style="29" customWidth="1"/>
    <col min="8" max="9" width="9.140625" style="29"/>
    <col min="10" max="10" width="31.7109375" style="29" customWidth="1"/>
    <col min="11" max="16384" width="9.140625" style="29"/>
  </cols>
  <sheetData>
    <row r="1" spans="1:9" ht="15.75" thickBot="1">
      <c r="A1" s="14"/>
      <c r="B1" s="13"/>
      <c r="C1" s="14"/>
      <c r="D1" s="34"/>
    </row>
    <row r="2" spans="1:9" ht="15.75" thickBot="1">
      <c r="A2" s="75" t="s">
        <v>126</v>
      </c>
      <c r="B2" s="76"/>
      <c r="C2" s="76"/>
      <c r="D2" s="77"/>
    </row>
    <row r="3" spans="1:9" ht="37.5" customHeight="1" thickBot="1">
      <c r="A3" s="35" t="s">
        <v>1</v>
      </c>
      <c r="B3" s="36" t="s">
        <v>0</v>
      </c>
      <c r="C3" s="37" t="s">
        <v>4</v>
      </c>
      <c r="D3" s="38" t="s">
        <v>80</v>
      </c>
    </row>
    <row r="4" spans="1:9">
      <c r="A4" s="24">
        <v>1</v>
      </c>
      <c r="B4" s="25" t="s">
        <v>84</v>
      </c>
      <c r="C4" s="24" t="s">
        <v>25</v>
      </c>
      <c r="D4" s="24">
        <v>3000</v>
      </c>
      <c r="I4" s="28"/>
    </row>
    <row r="5" spans="1:9">
      <c r="A5" s="11">
        <v>2</v>
      </c>
      <c r="B5" s="23" t="s">
        <v>76</v>
      </c>
      <c r="C5" s="11" t="s">
        <v>25</v>
      </c>
      <c r="D5" s="11">
        <f>150*12+185*12+185*12+1500+120*4</f>
        <v>8220</v>
      </c>
      <c r="F5" s="63"/>
      <c r="G5" s="63"/>
      <c r="H5" s="63"/>
      <c r="I5" s="28"/>
    </row>
    <row r="6" spans="1:9">
      <c r="A6" s="11">
        <v>3</v>
      </c>
      <c r="B6" s="21" t="s">
        <v>82</v>
      </c>
      <c r="C6" s="11" t="s">
        <v>25</v>
      </c>
      <c r="D6" s="11">
        <v>1000</v>
      </c>
      <c r="F6" s="63"/>
      <c r="G6" s="63"/>
      <c r="H6" s="63"/>
    </row>
    <row r="7" spans="1:9">
      <c r="A7" s="24">
        <v>4</v>
      </c>
      <c r="B7" s="12" t="s">
        <v>31</v>
      </c>
      <c r="C7" s="11" t="s">
        <v>25</v>
      </c>
      <c r="D7" s="11">
        <v>1000</v>
      </c>
      <c r="F7" s="63"/>
      <c r="G7" s="30"/>
      <c r="H7" s="63"/>
    </row>
    <row r="8" spans="1:9">
      <c r="A8" s="11">
        <v>5</v>
      </c>
      <c r="B8" s="31" t="s">
        <v>127</v>
      </c>
      <c r="C8" s="2" t="s">
        <v>128</v>
      </c>
      <c r="D8" s="11">
        <f>1200+250</f>
        <v>1450</v>
      </c>
      <c r="F8" s="63"/>
      <c r="G8" s="30"/>
      <c r="H8" s="63"/>
    </row>
    <row r="9" spans="1:9" ht="13.5" customHeight="1">
      <c r="A9" s="11">
        <v>6</v>
      </c>
      <c r="B9" s="3" t="s">
        <v>5</v>
      </c>
      <c r="C9" s="11" t="s">
        <v>25</v>
      </c>
      <c r="D9" s="11">
        <v>4000</v>
      </c>
      <c r="F9" s="63"/>
      <c r="G9" s="30"/>
      <c r="H9" s="63"/>
    </row>
    <row r="10" spans="1:9" ht="15" customHeight="1">
      <c r="A10" s="24">
        <v>7</v>
      </c>
      <c r="B10" s="22" t="s">
        <v>73</v>
      </c>
      <c r="C10" s="11" t="s">
        <v>25</v>
      </c>
      <c r="D10" s="11">
        <v>1000</v>
      </c>
      <c r="F10" s="63"/>
      <c r="G10" s="30"/>
      <c r="H10" s="63"/>
    </row>
    <row r="11" spans="1:9">
      <c r="A11" s="11">
        <v>8</v>
      </c>
      <c r="B11" s="4" t="s">
        <v>85</v>
      </c>
      <c r="C11" s="11" t="s">
        <v>25</v>
      </c>
      <c r="D11" s="11">
        <v>600</v>
      </c>
      <c r="F11" s="63"/>
      <c r="G11" s="63"/>
      <c r="H11" s="63"/>
    </row>
    <row r="12" spans="1:9">
      <c r="A12" s="11">
        <v>9</v>
      </c>
      <c r="B12" s="3" t="s">
        <v>6</v>
      </c>
      <c r="C12" s="11" t="s">
        <v>25</v>
      </c>
      <c r="D12" s="11">
        <v>10200</v>
      </c>
      <c r="F12" s="63"/>
      <c r="G12" s="63"/>
      <c r="H12" s="63"/>
    </row>
    <row r="13" spans="1:9">
      <c r="A13" s="24">
        <v>10</v>
      </c>
      <c r="B13" s="16" t="s">
        <v>77</v>
      </c>
      <c r="C13" s="11" t="s">
        <v>25</v>
      </c>
      <c r="D13" s="11">
        <v>1000</v>
      </c>
      <c r="F13" s="63"/>
      <c r="G13" s="63"/>
      <c r="H13" s="63"/>
    </row>
    <row r="14" spans="1:9">
      <c r="A14" s="11">
        <v>11</v>
      </c>
      <c r="B14" s="4" t="s">
        <v>7</v>
      </c>
      <c r="C14" s="11" t="s">
        <v>25</v>
      </c>
      <c r="D14" s="11">
        <v>150</v>
      </c>
      <c r="F14" s="63"/>
      <c r="G14" s="63"/>
      <c r="H14" s="63"/>
    </row>
    <row r="15" spans="1:9">
      <c r="A15" s="11">
        <v>12</v>
      </c>
      <c r="B15" s="12" t="s">
        <v>39</v>
      </c>
      <c r="C15" s="11" t="s">
        <v>25</v>
      </c>
      <c r="D15" s="11">
        <f>25*4</f>
        <v>100</v>
      </c>
      <c r="F15" s="63"/>
      <c r="G15" s="63"/>
      <c r="H15" s="63"/>
    </row>
    <row r="16" spans="1:9">
      <c r="A16" s="24">
        <v>13</v>
      </c>
      <c r="B16" s="15" t="s">
        <v>86</v>
      </c>
      <c r="C16" s="11" t="s">
        <v>25</v>
      </c>
      <c r="D16" s="11">
        <f>1000*12+120*12+120*12+1220+25*4</f>
        <v>16200</v>
      </c>
    </row>
    <row r="17" spans="1:4">
      <c r="A17" s="11">
        <v>14</v>
      </c>
      <c r="B17" s="18" t="s">
        <v>87</v>
      </c>
      <c r="C17" s="11" t="s">
        <v>25</v>
      </c>
      <c r="D17" s="11">
        <f>50*12+50*12+4000+1000*12+100+200</f>
        <v>17500</v>
      </c>
    </row>
    <row r="18" spans="1:4">
      <c r="A18" s="11">
        <v>15</v>
      </c>
      <c r="B18" s="18" t="s">
        <v>88</v>
      </c>
      <c r="C18" s="11" t="s">
        <v>25</v>
      </c>
      <c r="D18" s="11">
        <f>75*12+100*12+100*4</f>
        <v>2500</v>
      </c>
    </row>
    <row r="19" spans="1:4">
      <c r="A19" s="24">
        <v>16</v>
      </c>
      <c r="B19" s="15" t="s">
        <v>89</v>
      </c>
      <c r="C19" s="11" t="s">
        <v>25</v>
      </c>
      <c r="D19" s="11">
        <f>100</f>
        <v>100</v>
      </c>
    </row>
    <row r="20" spans="1:4">
      <c r="A20" s="11">
        <v>17</v>
      </c>
      <c r="B20" s="18" t="s">
        <v>129</v>
      </c>
      <c r="C20" s="2" t="s">
        <v>25</v>
      </c>
      <c r="D20" s="11">
        <f>750*4</f>
        <v>3000</v>
      </c>
    </row>
    <row r="21" spans="1:4">
      <c r="A21" s="11">
        <v>18</v>
      </c>
      <c r="B21" s="4" t="s">
        <v>90</v>
      </c>
      <c r="C21" s="11" t="s">
        <v>25</v>
      </c>
      <c r="D21" s="11">
        <v>12000</v>
      </c>
    </row>
    <row r="22" spans="1:4">
      <c r="A22" s="24">
        <v>19</v>
      </c>
      <c r="B22" s="5" t="s">
        <v>8</v>
      </c>
      <c r="C22" s="11" t="s">
        <v>25</v>
      </c>
      <c r="D22" s="11">
        <v>14000</v>
      </c>
    </row>
    <row r="23" spans="1:4">
      <c r="A23" s="11">
        <v>20</v>
      </c>
      <c r="B23" s="15" t="s">
        <v>130</v>
      </c>
      <c r="C23" s="11" t="s">
        <v>25</v>
      </c>
      <c r="D23" s="11">
        <f>500+500</f>
        <v>1000</v>
      </c>
    </row>
    <row r="24" spans="1:4">
      <c r="A24" s="11">
        <v>21</v>
      </c>
      <c r="B24" s="3" t="s">
        <v>9</v>
      </c>
      <c r="C24" s="11" t="s">
        <v>25</v>
      </c>
      <c r="D24" s="11">
        <v>450</v>
      </c>
    </row>
    <row r="25" spans="1:4">
      <c r="A25" s="24">
        <v>22</v>
      </c>
      <c r="B25" s="3" t="s">
        <v>10</v>
      </c>
      <c r="C25" s="11" t="s">
        <v>25</v>
      </c>
      <c r="D25" s="11">
        <v>450</v>
      </c>
    </row>
    <row r="26" spans="1:4">
      <c r="A26" s="11">
        <v>23</v>
      </c>
      <c r="B26" s="6" t="s">
        <v>91</v>
      </c>
      <c r="C26" s="11" t="s">
        <v>25</v>
      </c>
      <c r="D26" s="11">
        <v>240000</v>
      </c>
    </row>
    <row r="27" spans="1:4">
      <c r="A27" s="11">
        <v>24</v>
      </c>
      <c r="B27" s="12" t="s">
        <v>36</v>
      </c>
      <c r="C27" s="11" t="s">
        <v>25</v>
      </c>
      <c r="D27" s="11">
        <v>1000</v>
      </c>
    </row>
    <row r="28" spans="1:4">
      <c r="A28" s="24">
        <v>25</v>
      </c>
      <c r="B28" s="15" t="s">
        <v>72</v>
      </c>
      <c r="C28" s="11" t="s">
        <v>25</v>
      </c>
      <c r="D28" s="11">
        <v>3000</v>
      </c>
    </row>
    <row r="29" spans="1:4">
      <c r="A29" s="11">
        <v>26</v>
      </c>
      <c r="B29" s="16" t="s">
        <v>92</v>
      </c>
      <c r="C29" s="11" t="s">
        <v>25</v>
      </c>
      <c r="D29" s="11">
        <f>25*4</f>
        <v>100</v>
      </c>
    </row>
    <row r="30" spans="1:4" ht="17.25" customHeight="1">
      <c r="A30" s="11">
        <v>27</v>
      </c>
      <c r="B30" s="39" t="s">
        <v>83</v>
      </c>
      <c r="C30" s="11" t="s">
        <v>25</v>
      </c>
      <c r="D30" s="11">
        <f>1000+25*4</f>
        <v>1100</v>
      </c>
    </row>
    <row r="31" spans="1:4">
      <c r="A31" s="24">
        <v>28</v>
      </c>
      <c r="B31" s="22" t="s">
        <v>71</v>
      </c>
      <c r="C31" s="11" t="s">
        <v>25</v>
      </c>
      <c r="D31" s="11">
        <v>100</v>
      </c>
    </row>
    <row r="32" spans="1:4">
      <c r="A32" s="11">
        <v>29</v>
      </c>
      <c r="B32" s="4" t="s">
        <v>11</v>
      </c>
      <c r="C32" s="11" t="s">
        <v>25</v>
      </c>
      <c r="D32" s="11">
        <v>36000</v>
      </c>
    </row>
    <row r="33" spans="1:11">
      <c r="A33" s="11">
        <v>30</v>
      </c>
      <c r="B33" s="9" t="s">
        <v>131</v>
      </c>
      <c r="C33" s="11" t="s">
        <v>25</v>
      </c>
      <c r="D33" s="11">
        <v>34500</v>
      </c>
    </row>
    <row r="34" spans="1:11">
      <c r="A34" s="24">
        <v>31</v>
      </c>
      <c r="B34" s="15" t="s">
        <v>93</v>
      </c>
      <c r="C34" s="11" t="s">
        <v>74</v>
      </c>
      <c r="D34" s="11">
        <f>150*12+150*12+150*12+600+75*4</f>
        <v>6300</v>
      </c>
    </row>
    <row r="35" spans="1:11">
      <c r="A35" s="11">
        <v>32</v>
      </c>
      <c r="B35" s="16" t="s">
        <v>94</v>
      </c>
      <c r="C35" s="11" t="s">
        <v>25</v>
      </c>
      <c r="D35" s="11">
        <v>1000</v>
      </c>
    </row>
    <row r="36" spans="1:11">
      <c r="A36" s="11">
        <v>33</v>
      </c>
      <c r="B36" s="12" t="s">
        <v>35</v>
      </c>
      <c r="C36" s="11" t="s">
        <v>25</v>
      </c>
      <c r="D36" s="11">
        <v>1000</v>
      </c>
    </row>
    <row r="37" spans="1:11">
      <c r="A37" s="24">
        <v>34</v>
      </c>
      <c r="B37" s="12" t="s">
        <v>34</v>
      </c>
      <c r="C37" s="11" t="s">
        <v>25</v>
      </c>
      <c r="D37" s="11">
        <v>50</v>
      </c>
    </row>
    <row r="38" spans="1:11">
      <c r="A38" s="11">
        <v>35</v>
      </c>
      <c r="B38" s="1" t="s">
        <v>132</v>
      </c>
      <c r="C38" s="2" t="s">
        <v>25</v>
      </c>
      <c r="D38" s="11">
        <v>8000</v>
      </c>
      <c r="K38" s="28"/>
    </row>
    <row r="39" spans="1:11">
      <c r="A39" s="11">
        <v>36</v>
      </c>
      <c r="B39" s="1" t="s">
        <v>133</v>
      </c>
      <c r="C39" s="2" t="s">
        <v>25</v>
      </c>
      <c r="D39" s="11">
        <f>500*4+1100*12</f>
        <v>15200</v>
      </c>
      <c r="K39" s="28"/>
    </row>
    <row r="40" spans="1:11">
      <c r="A40" s="24">
        <v>37</v>
      </c>
      <c r="B40" s="17" t="s">
        <v>95</v>
      </c>
      <c r="C40" s="11" t="s">
        <v>25</v>
      </c>
      <c r="D40" s="11">
        <f>6000+500*4</f>
        <v>8000</v>
      </c>
      <c r="K40" s="28"/>
    </row>
    <row r="41" spans="1:11">
      <c r="A41" s="11">
        <v>38</v>
      </c>
      <c r="B41" s="3" t="s">
        <v>12</v>
      </c>
      <c r="C41" s="11" t="s">
        <v>25</v>
      </c>
      <c r="D41" s="11">
        <v>1350</v>
      </c>
    </row>
    <row r="42" spans="1:11">
      <c r="A42" s="11">
        <v>39</v>
      </c>
      <c r="B42" s="6" t="s">
        <v>13</v>
      </c>
      <c r="C42" s="11" t="s">
        <v>25</v>
      </c>
      <c r="D42" s="11">
        <v>31200</v>
      </c>
    </row>
    <row r="43" spans="1:11">
      <c r="A43" s="24">
        <v>40</v>
      </c>
      <c r="B43" s="22" t="s">
        <v>134</v>
      </c>
      <c r="C43" s="11" t="s">
        <v>25</v>
      </c>
      <c r="D43" s="11">
        <f>100+25*4</f>
        <v>200</v>
      </c>
    </row>
    <row r="44" spans="1:11">
      <c r="A44" s="11">
        <v>41</v>
      </c>
      <c r="B44" s="4" t="s">
        <v>14</v>
      </c>
      <c r="C44" s="11" t="s">
        <v>25</v>
      </c>
      <c r="D44" s="11">
        <v>24000</v>
      </c>
    </row>
    <row r="45" spans="1:11">
      <c r="A45" s="11">
        <v>42</v>
      </c>
      <c r="B45" s="9" t="s">
        <v>135</v>
      </c>
      <c r="C45" s="11" t="s">
        <v>25</v>
      </c>
      <c r="D45" s="11">
        <v>4500</v>
      </c>
    </row>
    <row r="46" spans="1:11">
      <c r="A46" s="24">
        <v>43</v>
      </c>
      <c r="B46" s="9" t="s">
        <v>136</v>
      </c>
      <c r="C46" s="11" t="s">
        <v>25</v>
      </c>
      <c r="D46" s="11">
        <f>600+100*4</f>
        <v>1000</v>
      </c>
    </row>
    <row r="47" spans="1:11">
      <c r="A47" s="11">
        <v>44</v>
      </c>
      <c r="B47" s="18" t="s">
        <v>137</v>
      </c>
      <c r="C47" s="11" t="s">
        <v>25</v>
      </c>
      <c r="D47" s="11">
        <v>1000</v>
      </c>
    </row>
    <row r="48" spans="1:11">
      <c r="A48" s="11">
        <v>45</v>
      </c>
      <c r="B48" s="4" t="s">
        <v>138</v>
      </c>
      <c r="C48" s="11" t="s">
        <v>25</v>
      </c>
      <c r="D48" s="11">
        <v>44000</v>
      </c>
    </row>
    <row r="49" spans="1:4">
      <c r="A49" s="24">
        <v>46</v>
      </c>
      <c r="B49" s="3" t="s">
        <v>24</v>
      </c>
      <c r="C49" s="40">
        <v>0.999</v>
      </c>
      <c r="D49" s="11">
        <f>2880000+200+1200*4</f>
        <v>2885000</v>
      </c>
    </row>
    <row r="50" spans="1:4">
      <c r="A50" s="11">
        <v>47</v>
      </c>
      <c r="B50" s="22" t="s">
        <v>96</v>
      </c>
      <c r="C50" s="11" t="s">
        <v>139</v>
      </c>
      <c r="D50" s="11">
        <v>100</v>
      </c>
    </row>
    <row r="51" spans="1:4">
      <c r="A51" s="11">
        <v>48</v>
      </c>
      <c r="B51" s="7" t="s">
        <v>140</v>
      </c>
      <c r="C51" s="11" t="s">
        <v>25</v>
      </c>
      <c r="D51" s="11">
        <v>6500</v>
      </c>
    </row>
    <row r="52" spans="1:4">
      <c r="A52" s="24">
        <v>49</v>
      </c>
      <c r="B52" s="22" t="s">
        <v>97</v>
      </c>
      <c r="C52" s="11" t="s">
        <v>25</v>
      </c>
      <c r="D52" s="11">
        <v>6000</v>
      </c>
    </row>
    <row r="53" spans="1:4">
      <c r="A53" s="11">
        <v>50</v>
      </c>
      <c r="B53" s="4" t="s">
        <v>98</v>
      </c>
      <c r="C53" s="11" t="s">
        <v>25</v>
      </c>
      <c r="D53" s="11">
        <f>800*12+24000+400+3000*4</f>
        <v>46000</v>
      </c>
    </row>
    <row r="54" spans="1:4">
      <c r="A54" s="11">
        <v>51</v>
      </c>
      <c r="B54" s="12" t="s">
        <v>43</v>
      </c>
      <c r="C54" s="11" t="s">
        <v>25</v>
      </c>
      <c r="D54" s="11">
        <f>25*4</f>
        <v>100</v>
      </c>
    </row>
    <row r="55" spans="1:4">
      <c r="A55" s="24">
        <v>52</v>
      </c>
      <c r="B55" s="15" t="s">
        <v>99</v>
      </c>
      <c r="C55" s="11" t="s">
        <v>25</v>
      </c>
      <c r="D55" s="11">
        <v>4000</v>
      </c>
    </row>
    <row r="56" spans="1:4">
      <c r="A56" s="11">
        <v>53</v>
      </c>
      <c r="B56" s="15" t="s">
        <v>141</v>
      </c>
      <c r="C56" s="11" t="s">
        <v>74</v>
      </c>
      <c r="D56" s="11">
        <v>4000</v>
      </c>
    </row>
    <row r="57" spans="1:4">
      <c r="A57" s="11">
        <v>54</v>
      </c>
      <c r="B57" s="7" t="s">
        <v>142</v>
      </c>
      <c r="C57" s="2" t="s">
        <v>25</v>
      </c>
      <c r="D57" s="11">
        <v>50</v>
      </c>
    </row>
    <row r="58" spans="1:4">
      <c r="A58" s="24">
        <v>55</v>
      </c>
      <c r="B58" s="7" t="s">
        <v>15</v>
      </c>
      <c r="C58" s="11" t="s">
        <v>25</v>
      </c>
      <c r="D58" s="11">
        <v>600</v>
      </c>
    </row>
    <row r="59" spans="1:4">
      <c r="A59" s="11">
        <v>56</v>
      </c>
      <c r="B59" s="10" t="s">
        <v>27</v>
      </c>
      <c r="C59" s="11" t="s">
        <v>25</v>
      </c>
      <c r="D59" s="11">
        <v>50</v>
      </c>
    </row>
    <row r="60" spans="1:4">
      <c r="A60" s="11">
        <v>57</v>
      </c>
      <c r="B60" s="16" t="s">
        <v>143</v>
      </c>
      <c r="C60" s="11" t="s">
        <v>139</v>
      </c>
      <c r="D60" s="11">
        <f>60*12+30</f>
        <v>750</v>
      </c>
    </row>
    <row r="61" spans="1:4">
      <c r="A61" s="24">
        <v>58</v>
      </c>
      <c r="B61" s="22" t="s">
        <v>70</v>
      </c>
      <c r="C61" s="11" t="s">
        <v>139</v>
      </c>
      <c r="D61" s="11">
        <f>125*12</f>
        <v>1500</v>
      </c>
    </row>
    <row r="62" spans="1:4">
      <c r="A62" s="11">
        <v>59</v>
      </c>
      <c r="B62" s="22" t="s">
        <v>69</v>
      </c>
      <c r="C62" s="11" t="s">
        <v>139</v>
      </c>
      <c r="D62" s="11">
        <f>80*12+40</f>
        <v>1000</v>
      </c>
    </row>
    <row r="63" spans="1:4">
      <c r="A63" s="11">
        <v>60</v>
      </c>
      <c r="B63" s="15" t="s">
        <v>100</v>
      </c>
      <c r="C63" s="11" t="s">
        <v>25</v>
      </c>
      <c r="D63" s="11">
        <v>25000</v>
      </c>
    </row>
    <row r="64" spans="1:4">
      <c r="A64" s="24">
        <v>61</v>
      </c>
      <c r="B64" s="22" t="s">
        <v>101</v>
      </c>
      <c r="C64" s="11" t="s">
        <v>25</v>
      </c>
      <c r="D64" s="11">
        <v>47000</v>
      </c>
    </row>
    <row r="65" spans="1:6">
      <c r="A65" s="11">
        <v>62</v>
      </c>
      <c r="B65" s="12" t="s">
        <v>37</v>
      </c>
      <c r="C65" s="11" t="s">
        <v>25</v>
      </c>
      <c r="D65" s="11">
        <f>50*4</f>
        <v>200</v>
      </c>
    </row>
    <row r="66" spans="1:6">
      <c r="A66" s="11">
        <v>63</v>
      </c>
      <c r="B66" s="15" t="s">
        <v>102</v>
      </c>
      <c r="C66" s="11" t="s">
        <v>25</v>
      </c>
      <c r="D66" s="11">
        <f>250*12+250*12+250*12+300*12+400+175*4</f>
        <v>13700</v>
      </c>
    </row>
    <row r="67" spans="1:6">
      <c r="A67" s="24">
        <v>64</v>
      </c>
      <c r="B67" s="41" t="s">
        <v>16</v>
      </c>
      <c r="C67" s="11" t="s">
        <v>25</v>
      </c>
      <c r="D67" s="11">
        <v>108000</v>
      </c>
    </row>
    <row r="68" spans="1:6">
      <c r="A68" s="11">
        <v>65</v>
      </c>
      <c r="B68" s="15" t="s">
        <v>103</v>
      </c>
      <c r="C68" s="11" t="s">
        <v>25</v>
      </c>
      <c r="D68" s="11">
        <v>214000</v>
      </c>
    </row>
    <row r="69" spans="1:6">
      <c r="A69" s="11">
        <v>66</v>
      </c>
      <c r="B69" s="16" t="s">
        <v>78</v>
      </c>
      <c r="C69" s="11" t="s">
        <v>25</v>
      </c>
      <c r="D69" s="11">
        <v>1000</v>
      </c>
    </row>
    <row r="70" spans="1:6">
      <c r="A70" s="24">
        <v>67</v>
      </c>
      <c r="B70" s="12" t="s">
        <v>40</v>
      </c>
      <c r="C70" s="11" t="s">
        <v>25</v>
      </c>
      <c r="D70" s="11">
        <f>1800*4</f>
        <v>7200</v>
      </c>
    </row>
    <row r="71" spans="1:6">
      <c r="A71" s="11">
        <v>68</v>
      </c>
      <c r="B71" s="16" t="s">
        <v>144</v>
      </c>
      <c r="C71" s="11" t="s">
        <v>74</v>
      </c>
      <c r="D71" s="11">
        <v>1000</v>
      </c>
    </row>
    <row r="72" spans="1:6">
      <c r="A72" s="11">
        <v>69</v>
      </c>
      <c r="B72" s="26" t="s">
        <v>145</v>
      </c>
      <c r="C72" s="11" t="s">
        <v>25</v>
      </c>
      <c r="D72" s="11">
        <v>1000</v>
      </c>
      <c r="F72" s="30"/>
    </row>
    <row r="73" spans="1:6">
      <c r="A73" s="24">
        <v>70</v>
      </c>
      <c r="B73" s="19" t="s">
        <v>146</v>
      </c>
      <c r="C73" s="11" t="s">
        <v>25</v>
      </c>
      <c r="D73" s="11">
        <f>50+5*4</f>
        <v>70</v>
      </c>
    </row>
    <row r="74" spans="1:6">
      <c r="A74" s="11">
        <v>71</v>
      </c>
      <c r="B74" s="3" t="s">
        <v>17</v>
      </c>
      <c r="C74" s="11" t="s">
        <v>25</v>
      </c>
      <c r="D74" s="11">
        <v>300</v>
      </c>
    </row>
    <row r="75" spans="1:6">
      <c r="A75" s="11">
        <v>72</v>
      </c>
      <c r="B75" s="26" t="s">
        <v>147</v>
      </c>
      <c r="C75" s="2" t="s">
        <v>25</v>
      </c>
      <c r="D75" s="11">
        <v>3000</v>
      </c>
    </row>
    <row r="76" spans="1:6">
      <c r="A76" s="24">
        <v>73</v>
      </c>
      <c r="B76" s="3" t="s">
        <v>18</v>
      </c>
      <c r="C76" s="11" t="s">
        <v>74</v>
      </c>
      <c r="D76" s="11">
        <v>19200</v>
      </c>
    </row>
    <row r="77" spans="1:6">
      <c r="A77" s="11">
        <v>74</v>
      </c>
      <c r="B77" s="15" t="s">
        <v>75</v>
      </c>
      <c r="C77" s="11" t="s">
        <v>25</v>
      </c>
      <c r="D77" s="11">
        <f>5000</f>
        <v>5000</v>
      </c>
    </row>
    <row r="78" spans="1:6">
      <c r="A78" s="11">
        <v>75</v>
      </c>
      <c r="B78" s="12" t="s">
        <v>30</v>
      </c>
      <c r="C78" s="11" t="s">
        <v>25</v>
      </c>
      <c r="D78" s="11">
        <f>50000+250*4</f>
        <v>51000</v>
      </c>
    </row>
    <row r="79" spans="1:6">
      <c r="A79" s="24">
        <v>76</v>
      </c>
      <c r="B79" s="12" t="s">
        <v>42</v>
      </c>
      <c r="C79" s="11" t="s">
        <v>25</v>
      </c>
      <c r="D79" s="11">
        <f>625*4</f>
        <v>2500</v>
      </c>
    </row>
    <row r="80" spans="1:6">
      <c r="A80" s="11">
        <v>77</v>
      </c>
      <c r="B80" s="19" t="s">
        <v>104</v>
      </c>
      <c r="C80" s="11" t="s">
        <v>25</v>
      </c>
      <c r="D80" s="11">
        <f>500</f>
        <v>500</v>
      </c>
    </row>
    <row r="81" spans="1:4">
      <c r="A81" s="11">
        <v>78</v>
      </c>
      <c r="B81" s="1" t="s">
        <v>148</v>
      </c>
      <c r="C81" s="11" t="s">
        <v>139</v>
      </c>
      <c r="D81" s="11">
        <f>30*4</f>
        <v>120</v>
      </c>
    </row>
    <row r="82" spans="1:4">
      <c r="A82" s="24">
        <v>79</v>
      </c>
      <c r="B82" s="21" t="s">
        <v>79</v>
      </c>
      <c r="C82" s="11" t="s">
        <v>139</v>
      </c>
      <c r="D82" s="11">
        <v>1000</v>
      </c>
    </row>
    <row r="83" spans="1:4">
      <c r="A83" s="11">
        <v>80</v>
      </c>
      <c r="B83" s="1" t="s">
        <v>45</v>
      </c>
      <c r="C83" s="11" t="s">
        <v>25</v>
      </c>
      <c r="D83" s="11">
        <f>25*4</f>
        <v>100</v>
      </c>
    </row>
    <row r="84" spans="1:4">
      <c r="A84" s="11">
        <v>81</v>
      </c>
      <c r="B84" s="4" t="s">
        <v>105</v>
      </c>
      <c r="C84" s="11" t="s">
        <v>25</v>
      </c>
      <c r="D84" s="11">
        <v>12000</v>
      </c>
    </row>
    <row r="85" spans="1:4">
      <c r="A85" s="24">
        <v>82</v>
      </c>
      <c r="B85" s="4" t="s">
        <v>106</v>
      </c>
      <c r="C85" s="11" t="s">
        <v>25</v>
      </c>
      <c r="D85" s="11">
        <v>240000</v>
      </c>
    </row>
    <row r="86" spans="1:4">
      <c r="A86" s="11">
        <v>83</v>
      </c>
      <c r="B86" s="7" t="s">
        <v>107</v>
      </c>
      <c r="C86" s="11" t="s">
        <v>25</v>
      </c>
      <c r="D86" s="11">
        <v>600000</v>
      </c>
    </row>
    <row r="87" spans="1:4">
      <c r="A87" s="11">
        <v>84</v>
      </c>
      <c r="B87" s="4" t="s">
        <v>28</v>
      </c>
      <c r="C87" s="11" t="s">
        <v>25</v>
      </c>
      <c r="D87" s="11">
        <v>10000</v>
      </c>
    </row>
    <row r="88" spans="1:4">
      <c r="A88" s="24">
        <v>85</v>
      </c>
      <c r="B88" s="4" t="s">
        <v>29</v>
      </c>
      <c r="C88" s="11" t="s">
        <v>25</v>
      </c>
      <c r="D88" s="11">
        <f>24000+100</f>
        <v>24100</v>
      </c>
    </row>
    <row r="89" spans="1:4">
      <c r="A89" s="11">
        <v>86</v>
      </c>
      <c r="B89" s="15" t="s">
        <v>149</v>
      </c>
      <c r="C89" s="11" t="s">
        <v>25</v>
      </c>
      <c r="D89" s="11">
        <f>100</f>
        <v>100</v>
      </c>
    </row>
    <row r="90" spans="1:4">
      <c r="A90" s="11">
        <v>87</v>
      </c>
      <c r="B90" s="15" t="s">
        <v>150</v>
      </c>
      <c r="C90" s="11" t="s">
        <v>25</v>
      </c>
      <c r="D90" s="11">
        <v>50</v>
      </c>
    </row>
    <row r="91" spans="1:4">
      <c r="A91" s="24">
        <v>88</v>
      </c>
      <c r="B91" s="15" t="s">
        <v>108</v>
      </c>
      <c r="C91" s="11" t="s">
        <v>25</v>
      </c>
      <c r="D91" s="11">
        <f>2100*8+15000+18000*12+20000-200+17500*4</f>
        <v>337600</v>
      </c>
    </row>
    <row r="92" spans="1:4">
      <c r="A92" s="11">
        <v>89</v>
      </c>
      <c r="B92" s="19" t="s">
        <v>151</v>
      </c>
      <c r="C92" s="11" t="s">
        <v>25</v>
      </c>
      <c r="D92" s="11">
        <f>25*4</f>
        <v>100</v>
      </c>
    </row>
    <row r="93" spans="1:4">
      <c r="A93" s="11">
        <v>90</v>
      </c>
      <c r="B93" s="19" t="s">
        <v>152</v>
      </c>
      <c r="C93" s="11" t="s">
        <v>25</v>
      </c>
      <c r="D93" s="11">
        <v>500</v>
      </c>
    </row>
    <row r="94" spans="1:4">
      <c r="A94" s="24">
        <v>91</v>
      </c>
      <c r="B94" s="12" t="s">
        <v>32</v>
      </c>
      <c r="C94" s="11" t="s">
        <v>25</v>
      </c>
      <c r="D94" s="11">
        <f>50*4</f>
        <v>200</v>
      </c>
    </row>
    <row r="95" spans="1:4">
      <c r="A95" s="11">
        <v>92</v>
      </c>
      <c r="B95" s="3" t="s">
        <v>19</v>
      </c>
      <c r="C95" s="11" t="s">
        <v>74</v>
      </c>
      <c r="D95" s="11">
        <v>24000</v>
      </c>
    </row>
    <row r="96" spans="1:4">
      <c r="A96" s="11">
        <v>93</v>
      </c>
      <c r="B96" s="3" t="s">
        <v>20</v>
      </c>
      <c r="C96" s="11" t="s">
        <v>25</v>
      </c>
      <c r="D96" s="11">
        <v>8400</v>
      </c>
    </row>
    <row r="97" spans="1:4">
      <c r="A97" s="24">
        <v>94</v>
      </c>
      <c r="B97" s="19" t="s">
        <v>109</v>
      </c>
      <c r="C97" s="11" t="s">
        <v>25</v>
      </c>
      <c r="D97" s="11">
        <v>11000</v>
      </c>
    </row>
    <row r="98" spans="1:4">
      <c r="A98" s="11">
        <v>95</v>
      </c>
      <c r="B98" s="42" t="s">
        <v>153</v>
      </c>
      <c r="C98" s="43" t="s">
        <v>25</v>
      </c>
      <c r="D98" s="44">
        <f>4*4</f>
        <v>16</v>
      </c>
    </row>
    <row r="99" spans="1:4" ht="15.75">
      <c r="A99" s="11">
        <v>96</v>
      </c>
      <c r="B99" s="45" t="s">
        <v>110</v>
      </c>
      <c r="C99" s="46" t="s">
        <v>25</v>
      </c>
      <c r="D99" s="46">
        <v>1000</v>
      </c>
    </row>
    <row r="100" spans="1:4">
      <c r="A100" s="24">
        <v>97</v>
      </c>
      <c r="B100" s="47" t="s">
        <v>125</v>
      </c>
      <c r="C100" s="48" t="s">
        <v>74</v>
      </c>
      <c r="D100" s="48">
        <v>16500</v>
      </c>
    </row>
    <row r="101" spans="1:4">
      <c r="A101" s="11">
        <v>98</v>
      </c>
      <c r="B101" s="15" t="s">
        <v>111</v>
      </c>
      <c r="C101" s="11" t="s">
        <v>25</v>
      </c>
      <c r="D101" s="11">
        <v>16000</v>
      </c>
    </row>
    <row r="102" spans="1:4" ht="15.75">
      <c r="A102" s="11">
        <v>99</v>
      </c>
      <c r="B102" s="49" t="s">
        <v>154</v>
      </c>
      <c r="C102" s="50" t="s">
        <v>139</v>
      </c>
      <c r="D102" s="51">
        <v>20</v>
      </c>
    </row>
    <row r="103" spans="1:4">
      <c r="A103" s="24">
        <v>100</v>
      </c>
      <c r="B103" s="22" t="s">
        <v>155</v>
      </c>
      <c r="C103" s="11" t="s">
        <v>25</v>
      </c>
      <c r="D103" s="11">
        <v>500</v>
      </c>
    </row>
    <row r="104" spans="1:4">
      <c r="A104" s="11">
        <v>101</v>
      </c>
      <c r="B104" s="15" t="s">
        <v>156</v>
      </c>
      <c r="C104" s="11" t="s">
        <v>25</v>
      </c>
      <c r="D104" s="11">
        <v>500</v>
      </c>
    </row>
    <row r="105" spans="1:4">
      <c r="A105" s="11">
        <v>102</v>
      </c>
      <c r="B105" s="26" t="s">
        <v>157</v>
      </c>
      <c r="C105" s="2" t="s">
        <v>158</v>
      </c>
      <c r="D105" s="11">
        <f>25*4</f>
        <v>100</v>
      </c>
    </row>
    <row r="106" spans="1:4">
      <c r="A106" s="24">
        <v>103</v>
      </c>
      <c r="B106" s="26" t="s">
        <v>159</v>
      </c>
      <c r="C106" s="11" t="s">
        <v>74</v>
      </c>
      <c r="D106" s="11">
        <v>500</v>
      </c>
    </row>
    <row r="107" spans="1:4">
      <c r="A107" s="11">
        <v>104</v>
      </c>
      <c r="B107" s="21" t="s">
        <v>160</v>
      </c>
      <c r="C107" s="11" t="s">
        <v>25</v>
      </c>
      <c r="D107" s="11">
        <v>1000</v>
      </c>
    </row>
    <row r="108" spans="1:4">
      <c r="A108" s="11">
        <v>105</v>
      </c>
      <c r="B108" s="20" t="s">
        <v>112</v>
      </c>
      <c r="C108" s="11" t="s">
        <v>25</v>
      </c>
      <c r="D108" s="11">
        <f>20*12+10</f>
        <v>250</v>
      </c>
    </row>
    <row r="109" spans="1:4">
      <c r="A109" s="24">
        <v>106</v>
      </c>
      <c r="B109" s="3" t="s">
        <v>26</v>
      </c>
      <c r="C109" s="11" t="s">
        <v>25</v>
      </c>
      <c r="D109" s="11">
        <f>20</f>
        <v>20</v>
      </c>
    </row>
    <row r="110" spans="1:4">
      <c r="A110" s="11">
        <v>107</v>
      </c>
      <c r="B110" s="15" t="s">
        <v>113</v>
      </c>
      <c r="C110" s="11" t="s">
        <v>25</v>
      </c>
      <c r="D110" s="11">
        <v>3000</v>
      </c>
    </row>
    <row r="111" spans="1:4">
      <c r="A111" s="11">
        <v>108</v>
      </c>
      <c r="B111" s="12" t="s">
        <v>38</v>
      </c>
      <c r="C111" s="11" t="s">
        <v>25</v>
      </c>
      <c r="D111" s="11">
        <v>1000</v>
      </c>
    </row>
    <row r="112" spans="1:4">
      <c r="A112" s="24">
        <v>109</v>
      </c>
      <c r="B112" s="22" t="s">
        <v>114</v>
      </c>
      <c r="C112" s="11" t="s">
        <v>25</v>
      </c>
      <c r="D112" s="11">
        <f>600+500+200+25+25+50*4</f>
        <v>1550</v>
      </c>
    </row>
    <row r="113" spans="1:4">
      <c r="A113" s="11">
        <v>110</v>
      </c>
      <c r="B113" s="19" t="s">
        <v>161</v>
      </c>
      <c r="C113" s="11" t="s">
        <v>25</v>
      </c>
      <c r="D113" s="11">
        <v>8000</v>
      </c>
    </row>
    <row r="114" spans="1:4">
      <c r="A114" s="11">
        <v>111</v>
      </c>
      <c r="B114" s="19" t="s">
        <v>162</v>
      </c>
      <c r="C114" s="11" t="s">
        <v>25</v>
      </c>
      <c r="D114" s="11">
        <f>5800+75*4</f>
        <v>6100</v>
      </c>
    </row>
    <row r="115" spans="1:4">
      <c r="A115" s="24">
        <v>112</v>
      </c>
      <c r="B115" s="19" t="s">
        <v>163</v>
      </c>
      <c r="C115" s="2" t="s">
        <v>25</v>
      </c>
      <c r="D115" s="11">
        <f>25*4</f>
        <v>100</v>
      </c>
    </row>
    <row r="116" spans="1:4">
      <c r="A116" s="11">
        <v>113</v>
      </c>
      <c r="B116" s="19" t="s">
        <v>164</v>
      </c>
      <c r="C116" s="11" t="s">
        <v>25</v>
      </c>
      <c r="D116" s="11">
        <f>100+25*4</f>
        <v>200</v>
      </c>
    </row>
    <row r="117" spans="1:4">
      <c r="A117" s="11">
        <v>114</v>
      </c>
      <c r="B117" s="19" t="s">
        <v>165</v>
      </c>
      <c r="C117" s="11" t="s">
        <v>25</v>
      </c>
      <c r="D117" s="11">
        <f>50*12</f>
        <v>600</v>
      </c>
    </row>
    <row r="118" spans="1:4">
      <c r="A118" s="24">
        <v>115</v>
      </c>
      <c r="B118" s="19" t="s">
        <v>166</v>
      </c>
      <c r="C118" s="11" t="s">
        <v>25</v>
      </c>
      <c r="D118" s="11">
        <v>1000</v>
      </c>
    </row>
    <row r="119" spans="1:4">
      <c r="A119" s="11">
        <v>116</v>
      </c>
      <c r="B119" s="19" t="s">
        <v>167</v>
      </c>
      <c r="C119" s="11" t="s">
        <v>74</v>
      </c>
      <c r="D119" s="11">
        <f>350*12+600*12+800*12+3000+500*4</f>
        <v>26000</v>
      </c>
    </row>
    <row r="120" spans="1:4">
      <c r="A120" s="11">
        <v>117</v>
      </c>
      <c r="B120" s="12" t="s">
        <v>44</v>
      </c>
      <c r="C120" s="11" t="s">
        <v>25</v>
      </c>
      <c r="D120" s="11">
        <v>1000</v>
      </c>
    </row>
    <row r="121" spans="1:4">
      <c r="A121" s="24">
        <v>118</v>
      </c>
      <c r="B121" s="19" t="s">
        <v>168</v>
      </c>
      <c r="C121" s="11" t="s">
        <v>25</v>
      </c>
      <c r="D121" s="11">
        <f>8500+750*4</f>
        <v>11500</v>
      </c>
    </row>
    <row r="122" spans="1:4">
      <c r="A122" s="11">
        <v>119</v>
      </c>
      <c r="B122" s="3" t="s">
        <v>169</v>
      </c>
      <c r="C122" s="11" t="s">
        <v>81</v>
      </c>
      <c r="D122" s="11">
        <v>3600</v>
      </c>
    </row>
    <row r="123" spans="1:4">
      <c r="A123" s="11">
        <v>120</v>
      </c>
      <c r="B123" s="22" t="s">
        <v>68</v>
      </c>
      <c r="C123" s="11" t="s">
        <v>25</v>
      </c>
      <c r="D123" s="11">
        <v>500</v>
      </c>
    </row>
    <row r="124" spans="1:4">
      <c r="A124" s="24">
        <v>121</v>
      </c>
      <c r="B124" s="15" t="s">
        <v>115</v>
      </c>
      <c r="C124" s="11" t="s">
        <v>25</v>
      </c>
      <c r="D124" s="11">
        <v>5000</v>
      </c>
    </row>
    <row r="125" spans="1:4">
      <c r="A125" s="11">
        <v>122</v>
      </c>
      <c r="B125" s="8" t="s">
        <v>21</v>
      </c>
      <c r="C125" s="11" t="s">
        <v>25</v>
      </c>
      <c r="D125" s="52">
        <v>500</v>
      </c>
    </row>
    <row r="126" spans="1:4">
      <c r="A126" s="11">
        <v>123</v>
      </c>
      <c r="B126" s="21" t="s">
        <v>116</v>
      </c>
      <c r="C126" s="11" t="s">
        <v>25</v>
      </c>
      <c r="D126" s="52">
        <v>10000</v>
      </c>
    </row>
    <row r="127" spans="1:4">
      <c r="A127" s="24">
        <v>124</v>
      </c>
      <c r="B127" s="53" t="s">
        <v>41</v>
      </c>
      <c r="C127" s="44" t="s">
        <v>25</v>
      </c>
      <c r="D127" s="54">
        <v>1000</v>
      </c>
    </row>
    <row r="128" spans="1:4">
      <c r="A128" s="11">
        <v>125</v>
      </c>
      <c r="B128" s="22" t="s">
        <v>67</v>
      </c>
      <c r="C128" s="11" t="s">
        <v>25</v>
      </c>
      <c r="D128" s="11">
        <v>250</v>
      </c>
    </row>
    <row r="129" spans="1:4">
      <c r="A129" s="11">
        <v>126</v>
      </c>
      <c r="B129" s="12" t="s">
        <v>33</v>
      </c>
      <c r="C129" s="11" t="s">
        <v>25</v>
      </c>
      <c r="D129" s="11">
        <f>750*4</f>
        <v>3000</v>
      </c>
    </row>
    <row r="130" spans="1:4">
      <c r="A130" s="24">
        <v>127</v>
      </c>
      <c r="B130" s="3" t="s">
        <v>22</v>
      </c>
      <c r="C130" s="11" t="s">
        <v>25</v>
      </c>
      <c r="D130" s="11">
        <v>850</v>
      </c>
    </row>
    <row r="131" spans="1:4">
      <c r="A131" s="11">
        <v>128</v>
      </c>
      <c r="B131" s="19" t="s">
        <v>49</v>
      </c>
      <c r="C131" s="11" t="s">
        <v>158</v>
      </c>
      <c r="D131" s="11">
        <v>1500</v>
      </c>
    </row>
    <row r="132" spans="1:4">
      <c r="A132" s="11">
        <v>129</v>
      </c>
      <c r="B132" s="15" t="s">
        <v>117</v>
      </c>
      <c r="C132" s="11" t="s">
        <v>25</v>
      </c>
      <c r="D132" s="11">
        <v>500</v>
      </c>
    </row>
    <row r="133" spans="1:4">
      <c r="A133" s="24">
        <v>130</v>
      </c>
      <c r="B133" s="3" t="s">
        <v>23</v>
      </c>
      <c r="C133" s="11" t="s">
        <v>25</v>
      </c>
      <c r="D133" s="11">
        <f>27000</f>
        <v>27000</v>
      </c>
    </row>
    <row r="134" spans="1:4">
      <c r="A134" s="11">
        <v>131</v>
      </c>
      <c r="B134" s="3" t="s">
        <v>170</v>
      </c>
      <c r="C134" s="11" t="s">
        <v>25</v>
      </c>
      <c r="D134" s="11">
        <v>12000</v>
      </c>
    </row>
    <row r="135" spans="1:4">
      <c r="A135" s="14"/>
      <c r="B135" s="55"/>
      <c r="C135" s="14"/>
      <c r="D135" s="14"/>
    </row>
    <row r="136" spans="1:4">
      <c r="A136" s="11"/>
      <c r="B136" s="73" t="s">
        <v>3</v>
      </c>
      <c r="C136" s="56"/>
      <c r="D136" s="56"/>
    </row>
    <row r="137" spans="1:4">
      <c r="A137" s="11">
        <v>1</v>
      </c>
      <c r="B137" s="57" t="s">
        <v>121</v>
      </c>
      <c r="C137" s="56" t="s">
        <v>119</v>
      </c>
      <c r="D137" s="56">
        <f>50</f>
        <v>50</v>
      </c>
    </row>
    <row r="138" spans="1:4">
      <c r="A138" s="11">
        <v>2</v>
      </c>
      <c r="B138" s="58" t="s">
        <v>46</v>
      </c>
      <c r="C138" s="56" t="s">
        <v>119</v>
      </c>
      <c r="D138" s="56">
        <f>50</f>
        <v>50</v>
      </c>
    </row>
    <row r="139" spans="1:4">
      <c r="A139" s="11">
        <v>3</v>
      </c>
      <c r="B139" s="59" t="s">
        <v>171</v>
      </c>
      <c r="C139" s="56" t="s">
        <v>119</v>
      </c>
      <c r="D139" s="56">
        <v>50</v>
      </c>
    </row>
    <row r="140" spans="1:4">
      <c r="A140" s="11">
        <v>4</v>
      </c>
      <c r="B140" s="57" t="s">
        <v>58</v>
      </c>
      <c r="C140" s="56" t="s">
        <v>119</v>
      </c>
      <c r="D140" s="56">
        <f>50+100+50</f>
        <v>200</v>
      </c>
    </row>
    <row r="141" spans="1:4">
      <c r="A141" s="11">
        <v>5</v>
      </c>
      <c r="B141" s="57" t="s">
        <v>59</v>
      </c>
      <c r="C141" s="56" t="s">
        <v>119</v>
      </c>
      <c r="D141" s="56">
        <v>200</v>
      </c>
    </row>
    <row r="142" spans="1:4">
      <c r="A142" s="11">
        <v>6</v>
      </c>
      <c r="B142" s="57" t="s">
        <v>60</v>
      </c>
      <c r="C142" s="56" t="s">
        <v>119</v>
      </c>
      <c r="D142" s="56">
        <v>200</v>
      </c>
    </row>
    <row r="143" spans="1:4">
      <c r="A143" s="11">
        <v>7</v>
      </c>
      <c r="B143" s="57" t="s">
        <v>61</v>
      </c>
      <c r="C143" s="56" t="s">
        <v>119</v>
      </c>
      <c r="D143" s="56">
        <f>50</f>
        <v>50</v>
      </c>
    </row>
    <row r="144" spans="1:4">
      <c r="A144" s="11">
        <v>8</v>
      </c>
      <c r="B144" s="57" t="s">
        <v>62</v>
      </c>
      <c r="C144" s="56" t="s">
        <v>119</v>
      </c>
      <c r="D144" s="56">
        <f>50</f>
        <v>50</v>
      </c>
    </row>
    <row r="145" spans="1:4">
      <c r="A145" s="11">
        <v>9</v>
      </c>
      <c r="B145" s="57" t="s">
        <v>63</v>
      </c>
      <c r="C145" s="56" t="s">
        <v>119</v>
      </c>
      <c r="D145" s="56">
        <f>50</f>
        <v>50</v>
      </c>
    </row>
    <row r="146" spans="1:4">
      <c r="A146" s="11">
        <v>10</v>
      </c>
      <c r="B146" s="57" t="s">
        <v>64</v>
      </c>
      <c r="C146" s="56" t="s">
        <v>119</v>
      </c>
      <c r="D146" s="56">
        <v>200</v>
      </c>
    </row>
    <row r="147" spans="1:4">
      <c r="A147" s="11">
        <v>11</v>
      </c>
      <c r="B147" s="57" t="s">
        <v>65</v>
      </c>
      <c r="C147" s="56" t="s">
        <v>119</v>
      </c>
      <c r="D147" s="56">
        <v>200</v>
      </c>
    </row>
    <row r="148" spans="1:4">
      <c r="A148" s="11">
        <v>12</v>
      </c>
      <c r="B148" s="57" t="s">
        <v>66</v>
      </c>
      <c r="C148" s="56" t="s">
        <v>119</v>
      </c>
      <c r="D148" s="56">
        <v>200</v>
      </c>
    </row>
    <row r="149" spans="1:4">
      <c r="A149" s="11">
        <v>13</v>
      </c>
      <c r="B149" s="58" t="s">
        <v>118</v>
      </c>
      <c r="C149" s="56" t="s">
        <v>119</v>
      </c>
      <c r="D149" s="56">
        <f>100</f>
        <v>100</v>
      </c>
    </row>
    <row r="150" spans="1:4">
      <c r="A150" s="11">
        <v>14</v>
      </c>
      <c r="B150" s="60" t="s">
        <v>172</v>
      </c>
      <c r="C150" s="61" t="s">
        <v>119</v>
      </c>
      <c r="D150" s="56">
        <v>100</v>
      </c>
    </row>
    <row r="151" spans="1:4">
      <c r="A151" s="11">
        <v>15</v>
      </c>
      <c r="B151" s="58" t="s">
        <v>122</v>
      </c>
      <c r="C151" s="56" t="s">
        <v>119</v>
      </c>
      <c r="D151" s="56">
        <f>10</f>
        <v>10</v>
      </c>
    </row>
    <row r="152" spans="1:4">
      <c r="A152" s="14"/>
      <c r="B152" s="55"/>
      <c r="C152" s="14"/>
      <c r="D152" s="14"/>
    </row>
    <row r="153" spans="1:4">
      <c r="A153" s="11"/>
      <c r="B153" s="73" t="s">
        <v>47</v>
      </c>
      <c r="C153" s="11"/>
      <c r="D153" s="11"/>
    </row>
    <row r="154" spans="1:4">
      <c r="A154" s="11">
        <v>1</v>
      </c>
      <c r="B154" s="16" t="s">
        <v>173</v>
      </c>
      <c r="C154" s="11" t="s">
        <v>123</v>
      </c>
      <c r="D154" s="11">
        <f>4000000*12+2000000</f>
        <v>50000000</v>
      </c>
    </row>
    <row r="155" spans="1:4">
      <c r="A155" s="69">
        <v>2</v>
      </c>
      <c r="B155" s="71" t="s">
        <v>174</v>
      </c>
      <c r="C155" s="11" t="s">
        <v>123</v>
      </c>
      <c r="D155" s="11">
        <v>5000000</v>
      </c>
    </row>
    <row r="156" spans="1:4">
      <c r="A156" s="70"/>
      <c r="B156" s="72"/>
      <c r="C156" s="11" t="s">
        <v>175</v>
      </c>
      <c r="D156" s="11">
        <v>10000000</v>
      </c>
    </row>
    <row r="157" spans="1:4">
      <c r="A157" s="69">
        <v>3</v>
      </c>
      <c r="B157" s="71" t="s">
        <v>176</v>
      </c>
      <c r="C157" s="11" t="s">
        <v>123</v>
      </c>
      <c r="D157" s="11">
        <f>4000000*12+2000000</f>
        <v>50000000</v>
      </c>
    </row>
    <row r="158" spans="1:4">
      <c r="A158" s="70"/>
      <c r="B158" s="72"/>
      <c r="C158" s="11" t="s">
        <v>124</v>
      </c>
      <c r="D158" s="11">
        <f>30000000+2450000*4</f>
        <v>39800000</v>
      </c>
    </row>
    <row r="159" spans="1:4">
      <c r="A159" s="11">
        <v>4</v>
      </c>
      <c r="B159" s="16" t="s">
        <v>177</v>
      </c>
      <c r="C159" s="11" t="s">
        <v>123</v>
      </c>
      <c r="D159" s="11">
        <v>20000000</v>
      </c>
    </row>
    <row r="160" spans="1:4">
      <c r="A160" s="14"/>
      <c r="B160" s="27"/>
      <c r="C160" s="14"/>
      <c r="D160" s="14"/>
    </row>
    <row r="161" spans="1:4">
      <c r="A161" s="11"/>
      <c r="B161" s="74" t="s">
        <v>2</v>
      </c>
      <c r="C161" s="11"/>
      <c r="D161" s="11"/>
    </row>
    <row r="162" spans="1:4">
      <c r="A162" s="11">
        <v>1</v>
      </c>
      <c r="B162" s="19" t="s">
        <v>52</v>
      </c>
      <c r="C162" s="11" t="s">
        <v>139</v>
      </c>
      <c r="D162" s="11">
        <v>200</v>
      </c>
    </row>
    <row r="163" spans="1:4">
      <c r="A163" s="11">
        <v>2</v>
      </c>
      <c r="B163" s="18" t="s">
        <v>48</v>
      </c>
      <c r="C163" s="11" t="s">
        <v>139</v>
      </c>
      <c r="D163" s="11">
        <v>200</v>
      </c>
    </row>
    <row r="164" spans="1:4">
      <c r="A164" s="11">
        <v>3</v>
      </c>
      <c r="B164" s="16" t="s">
        <v>178</v>
      </c>
      <c r="C164" s="11" t="s">
        <v>139</v>
      </c>
      <c r="D164" s="11">
        <f>100+100</f>
        <v>200</v>
      </c>
    </row>
    <row r="165" spans="1:4">
      <c r="A165" s="11">
        <v>4</v>
      </c>
      <c r="B165" s="22" t="s">
        <v>50</v>
      </c>
      <c r="C165" s="11" t="s">
        <v>139</v>
      </c>
      <c r="D165" s="11">
        <v>200</v>
      </c>
    </row>
    <row r="166" spans="1:4">
      <c r="A166" s="11">
        <v>5</v>
      </c>
      <c r="B166" s="22" t="s">
        <v>51</v>
      </c>
      <c r="C166" s="11" t="s">
        <v>139</v>
      </c>
      <c r="D166" s="11">
        <v>200</v>
      </c>
    </row>
    <row r="167" spans="1:4">
      <c r="A167" s="11">
        <v>6</v>
      </c>
      <c r="B167" s="16" t="s">
        <v>120</v>
      </c>
      <c r="C167" s="11" t="s">
        <v>139</v>
      </c>
      <c r="D167" s="11">
        <v>200</v>
      </c>
    </row>
    <row r="168" spans="1:4">
      <c r="A168" s="11">
        <v>7</v>
      </c>
      <c r="B168" s="22" t="s">
        <v>53</v>
      </c>
      <c r="C168" s="11" t="s">
        <v>139</v>
      </c>
      <c r="D168" s="11">
        <v>200</v>
      </c>
    </row>
    <row r="169" spans="1:4">
      <c r="A169" s="11">
        <v>8</v>
      </c>
      <c r="B169" s="22" t="s">
        <v>54</v>
      </c>
      <c r="C169" s="11" t="s">
        <v>139</v>
      </c>
      <c r="D169" s="11">
        <v>750</v>
      </c>
    </row>
    <row r="170" spans="1:4">
      <c r="A170" s="11">
        <v>9</v>
      </c>
      <c r="B170" s="22" t="s">
        <v>55</v>
      </c>
      <c r="C170" s="11" t="s">
        <v>139</v>
      </c>
      <c r="D170" s="11">
        <v>200</v>
      </c>
    </row>
    <row r="171" spans="1:4">
      <c r="A171" s="11">
        <v>10</v>
      </c>
      <c r="B171" s="22" t="s">
        <v>56</v>
      </c>
      <c r="C171" s="11" t="s">
        <v>139</v>
      </c>
      <c r="D171" s="11">
        <v>200</v>
      </c>
    </row>
    <row r="172" spans="1:4">
      <c r="A172" s="11">
        <v>11</v>
      </c>
      <c r="B172" s="19" t="s">
        <v>179</v>
      </c>
      <c r="C172" s="11" t="s">
        <v>139</v>
      </c>
      <c r="D172" s="11">
        <v>200</v>
      </c>
    </row>
    <row r="173" spans="1:4">
      <c r="A173" s="11">
        <v>12</v>
      </c>
      <c r="B173" s="12" t="s">
        <v>180</v>
      </c>
      <c r="C173" s="11" t="s">
        <v>139</v>
      </c>
      <c r="D173" s="11">
        <v>200</v>
      </c>
    </row>
    <row r="174" spans="1:4">
      <c r="A174" s="11">
        <v>13</v>
      </c>
      <c r="B174" s="12" t="s">
        <v>181</v>
      </c>
      <c r="C174" s="11" t="s">
        <v>139</v>
      </c>
      <c r="D174" s="11">
        <v>500</v>
      </c>
    </row>
    <row r="175" spans="1:4">
      <c r="A175" s="11">
        <v>14</v>
      </c>
      <c r="B175" s="26" t="s">
        <v>182</v>
      </c>
      <c r="C175" s="11" t="s">
        <v>139</v>
      </c>
      <c r="D175" s="11">
        <v>200</v>
      </c>
    </row>
    <row r="176" spans="1:4">
      <c r="A176" s="11">
        <v>15</v>
      </c>
      <c r="B176" s="12" t="s">
        <v>57</v>
      </c>
      <c r="C176" s="11" t="s">
        <v>139</v>
      </c>
      <c r="D176" s="11">
        <v>100</v>
      </c>
    </row>
    <row r="177" spans="1:7">
      <c r="A177" s="11">
        <v>16</v>
      </c>
      <c r="B177" s="12" t="s">
        <v>183</v>
      </c>
      <c r="C177" s="11" t="s">
        <v>139</v>
      </c>
      <c r="D177" s="11">
        <f>200+10*4</f>
        <v>240</v>
      </c>
    </row>
    <row r="178" spans="1:7">
      <c r="A178" s="11">
        <v>17</v>
      </c>
      <c r="B178" s="12" t="s">
        <v>184</v>
      </c>
      <c r="C178" s="11" t="s">
        <v>139</v>
      </c>
      <c r="D178" s="11">
        <v>20</v>
      </c>
    </row>
    <row r="179" spans="1:7">
      <c r="A179" s="11">
        <v>18</v>
      </c>
      <c r="B179" s="15" t="s">
        <v>185</v>
      </c>
      <c r="C179" s="11" t="s">
        <v>139</v>
      </c>
      <c r="D179" s="11">
        <v>200</v>
      </c>
    </row>
    <row r="180" spans="1:7">
      <c r="A180" s="62"/>
      <c r="B180" s="32"/>
      <c r="C180" s="65"/>
      <c r="D180" s="62"/>
    </row>
    <row r="181" spans="1:7" ht="15.75" customHeight="1">
      <c r="A181" s="62"/>
      <c r="B181" s="32"/>
      <c r="C181" s="62"/>
      <c r="D181" s="62"/>
      <c r="E181" s="63"/>
      <c r="F181" s="63"/>
      <c r="G181" s="63"/>
    </row>
    <row r="182" spans="1:7">
      <c r="A182" s="62"/>
      <c r="B182" s="64"/>
      <c r="C182" s="62"/>
      <c r="D182" s="62"/>
      <c r="E182" s="63"/>
      <c r="F182" s="63"/>
      <c r="G182" s="63"/>
    </row>
    <row r="183" spans="1:7">
      <c r="A183" s="62"/>
      <c r="B183" s="33"/>
      <c r="C183" s="65"/>
      <c r="D183" s="62"/>
      <c r="E183" s="63"/>
      <c r="F183" s="63"/>
      <c r="G183" s="63"/>
    </row>
    <row r="184" spans="1:7">
      <c r="A184" s="62"/>
      <c r="B184" s="33"/>
      <c r="C184" s="65"/>
      <c r="D184" s="62"/>
      <c r="E184" s="63"/>
      <c r="F184" s="63"/>
      <c r="G184" s="63"/>
    </row>
    <row r="185" spans="1:7">
      <c r="A185" s="62"/>
      <c r="B185" s="33"/>
      <c r="C185" s="65"/>
      <c r="D185" s="62"/>
      <c r="E185" s="63"/>
      <c r="F185" s="63"/>
      <c r="G185" s="63"/>
    </row>
    <row r="186" spans="1:7">
      <c r="A186" s="62"/>
      <c r="B186" s="33"/>
      <c r="C186" s="65"/>
      <c r="D186" s="62"/>
      <c r="E186" s="63"/>
      <c r="F186" s="63"/>
      <c r="G186" s="63"/>
    </row>
    <row r="187" spans="1:7">
      <c r="A187" s="62"/>
      <c r="B187" s="33"/>
      <c r="C187" s="65"/>
      <c r="D187" s="62"/>
      <c r="E187" s="63"/>
      <c r="F187" s="63"/>
      <c r="G187" s="63"/>
    </row>
    <row r="188" spans="1:7">
      <c r="A188" s="62"/>
      <c r="B188" s="33"/>
      <c r="C188" s="65"/>
      <c r="D188" s="62"/>
      <c r="E188" s="63"/>
      <c r="F188" s="63"/>
      <c r="G188" s="63"/>
    </row>
    <row r="189" spans="1:7">
      <c r="A189" s="62"/>
      <c r="B189" s="33"/>
      <c r="C189" s="62"/>
      <c r="D189" s="62"/>
      <c r="E189" s="63"/>
      <c r="F189" s="63"/>
      <c r="G189" s="63"/>
    </row>
    <row r="190" spans="1:7">
      <c r="A190" s="62"/>
      <c r="B190" s="66"/>
      <c r="C190" s="62"/>
      <c r="D190" s="62"/>
      <c r="E190" s="63"/>
      <c r="F190" s="63"/>
      <c r="G190" s="63"/>
    </row>
    <row r="191" spans="1:7">
      <c r="A191" s="62"/>
      <c r="B191" s="67"/>
      <c r="C191" s="62"/>
      <c r="D191" s="62"/>
      <c r="E191" s="63"/>
      <c r="F191" s="63"/>
      <c r="G191" s="63"/>
    </row>
    <row r="192" spans="1:7">
      <c r="A192" s="62"/>
      <c r="B192" s="32"/>
      <c r="C192" s="62"/>
      <c r="D192" s="62"/>
      <c r="E192" s="63"/>
      <c r="F192" s="63"/>
      <c r="G192" s="63"/>
    </row>
    <row r="193" spans="1:7">
      <c r="A193" s="62"/>
      <c r="B193" s="33"/>
      <c r="C193" s="62"/>
      <c r="D193" s="62"/>
      <c r="E193" s="63"/>
      <c r="F193" s="63"/>
      <c r="G193" s="63"/>
    </row>
    <row r="194" spans="1:7">
      <c r="A194" s="62"/>
      <c r="B194" s="33"/>
      <c r="C194" s="62"/>
      <c r="D194" s="62"/>
      <c r="E194" s="63"/>
      <c r="F194" s="63"/>
      <c r="G194" s="63"/>
    </row>
    <row r="195" spans="1:7">
      <c r="A195" s="62"/>
      <c r="B195" s="67"/>
      <c r="C195" s="62"/>
      <c r="D195" s="62"/>
      <c r="E195" s="63"/>
      <c r="F195" s="63"/>
      <c r="G195" s="63"/>
    </row>
    <row r="196" spans="1:7">
      <c r="A196" s="62"/>
      <c r="B196" s="33"/>
      <c r="C196" s="62"/>
      <c r="D196" s="62"/>
      <c r="E196" s="63"/>
      <c r="F196" s="63"/>
      <c r="G196" s="63"/>
    </row>
    <row r="197" spans="1:7">
      <c r="A197" s="62"/>
      <c r="B197" s="68"/>
      <c r="C197" s="62"/>
      <c r="D197" s="62"/>
      <c r="E197" s="63"/>
      <c r="F197" s="63"/>
      <c r="G197" s="63"/>
    </row>
    <row r="198" spans="1:7">
      <c r="A198" s="62"/>
      <c r="B198" s="68"/>
      <c r="C198" s="62"/>
      <c r="D198" s="62"/>
      <c r="E198" s="63"/>
      <c r="F198" s="63"/>
      <c r="G198" s="63"/>
    </row>
    <row r="199" spans="1:7">
      <c r="A199" s="62"/>
      <c r="B199" s="68"/>
      <c r="C199" s="62"/>
      <c r="D199" s="62"/>
      <c r="E199" s="63"/>
      <c r="F199" s="63"/>
      <c r="G199" s="63"/>
    </row>
    <row r="200" spans="1:7">
      <c r="A200" s="62"/>
      <c r="B200" s="68"/>
      <c r="C200" s="62"/>
      <c r="D200" s="62"/>
      <c r="E200" s="63"/>
      <c r="F200" s="63"/>
      <c r="G200" s="63"/>
    </row>
    <row r="201" spans="1:7">
      <c r="A201" s="62"/>
      <c r="B201" s="32"/>
      <c r="C201" s="62"/>
      <c r="D201" s="62"/>
      <c r="E201" s="63"/>
      <c r="F201" s="63"/>
      <c r="G201" s="63"/>
    </row>
    <row r="202" spans="1:7">
      <c r="A202" s="62"/>
      <c r="B202" s="68"/>
      <c r="C202" s="62"/>
      <c r="D202" s="62"/>
      <c r="E202" s="63"/>
      <c r="F202" s="63"/>
      <c r="G202" s="63"/>
    </row>
    <row r="203" spans="1:7">
      <c r="A203" s="62"/>
      <c r="B203" s="68"/>
      <c r="C203" s="62"/>
      <c r="D203" s="62"/>
      <c r="E203" s="63"/>
      <c r="F203" s="63"/>
      <c r="G203" s="63"/>
    </row>
    <row r="204" spans="1:7">
      <c r="A204" s="62"/>
      <c r="B204" s="68"/>
      <c r="C204" s="62"/>
      <c r="D204" s="62"/>
      <c r="E204" s="63"/>
      <c r="F204" s="63"/>
      <c r="G204" s="63"/>
    </row>
    <row r="205" spans="1:7">
      <c r="A205" s="62"/>
      <c r="B205" s="68"/>
      <c r="C205" s="62"/>
      <c r="D205" s="62"/>
      <c r="E205" s="63"/>
      <c r="F205" s="63"/>
      <c r="G205" s="63"/>
    </row>
    <row r="206" spans="1:7">
      <c r="A206" s="62"/>
      <c r="B206" s="68"/>
      <c r="C206" s="62"/>
      <c r="D206" s="62"/>
      <c r="E206" s="63"/>
      <c r="F206" s="63"/>
      <c r="G206" s="63"/>
    </row>
    <row r="207" spans="1:7">
      <c r="A207" s="62"/>
      <c r="B207" s="68"/>
      <c r="C207" s="62"/>
      <c r="D207" s="62"/>
      <c r="E207" s="63"/>
      <c r="F207" s="63"/>
      <c r="G207" s="63"/>
    </row>
    <row r="208" spans="1:7">
      <c r="A208" s="62"/>
      <c r="B208" s="68"/>
      <c r="C208" s="62"/>
      <c r="D208" s="62"/>
      <c r="E208" s="63"/>
      <c r="F208" s="63"/>
      <c r="G208" s="63"/>
    </row>
    <row r="209" spans="1:7">
      <c r="A209" s="62"/>
      <c r="B209" s="33"/>
      <c r="C209" s="62"/>
      <c r="D209" s="62"/>
      <c r="E209" s="63"/>
      <c r="F209" s="63"/>
      <c r="G209" s="63"/>
    </row>
    <row r="210" spans="1:7">
      <c r="A210" s="62"/>
      <c r="B210" s="67"/>
      <c r="C210" s="62"/>
      <c r="D210" s="62"/>
      <c r="E210" s="63"/>
      <c r="F210" s="63"/>
      <c r="G210" s="63"/>
    </row>
    <row r="211" spans="1:7">
      <c r="A211" s="62"/>
      <c r="B211" s="33"/>
      <c r="C211" s="62"/>
      <c r="D211" s="62"/>
      <c r="E211" s="63"/>
      <c r="F211" s="63"/>
      <c r="G211" s="63"/>
    </row>
    <row r="212" spans="1:7">
      <c r="A212" s="62"/>
      <c r="B212" s="33"/>
      <c r="C212" s="62"/>
      <c r="D212" s="62"/>
      <c r="E212" s="63"/>
      <c r="F212" s="63"/>
      <c r="G212" s="63"/>
    </row>
    <row r="213" spans="1:7">
      <c r="A213" s="62"/>
      <c r="B213" s="67"/>
      <c r="C213" s="62"/>
      <c r="D213" s="62"/>
      <c r="E213" s="63"/>
      <c r="F213" s="63"/>
      <c r="G213" s="63"/>
    </row>
    <row r="214" spans="1:7">
      <c r="A214" s="62"/>
      <c r="B214" s="32"/>
      <c r="C214" s="62"/>
      <c r="D214" s="62"/>
      <c r="E214" s="63"/>
      <c r="F214" s="63"/>
      <c r="G214" s="63"/>
    </row>
    <row r="215" spans="1:7">
      <c r="A215" s="62"/>
      <c r="B215" s="32"/>
      <c r="C215" s="62"/>
      <c r="D215" s="62"/>
      <c r="E215" s="63"/>
      <c r="F215" s="63"/>
      <c r="G215" s="63"/>
    </row>
    <row r="216" spans="1:7">
      <c r="A216" s="62"/>
      <c r="B216" s="32"/>
      <c r="C216" s="62"/>
      <c r="D216" s="62"/>
      <c r="E216" s="63"/>
      <c r="F216" s="63"/>
      <c r="G216" s="63"/>
    </row>
    <row r="217" spans="1:7">
      <c r="A217" s="62"/>
      <c r="B217" s="63"/>
      <c r="C217" s="62"/>
      <c r="D217" s="62"/>
      <c r="E217" s="63"/>
      <c r="F217" s="63"/>
      <c r="G217" s="63"/>
    </row>
    <row r="218" spans="1:7">
      <c r="A218" s="62"/>
      <c r="B218" s="30"/>
      <c r="C218" s="62"/>
      <c r="D218" s="62"/>
      <c r="E218" s="63"/>
      <c r="F218" s="63"/>
      <c r="G218" s="63"/>
    </row>
    <row r="219" spans="1:7">
      <c r="A219" s="62"/>
      <c r="B219" s="63"/>
      <c r="C219" s="62"/>
      <c r="D219" s="62"/>
      <c r="E219" s="63"/>
      <c r="F219" s="63"/>
      <c r="G219" s="63"/>
    </row>
    <row r="220" spans="1:7">
      <c r="A220" s="62"/>
      <c r="B220" s="33"/>
      <c r="C220" s="62"/>
      <c r="D220" s="62"/>
      <c r="E220" s="63"/>
      <c r="F220" s="63"/>
      <c r="G220" s="63"/>
    </row>
    <row r="221" spans="1:7">
      <c r="A221" s="62"/>
      <c r="B221" s="68"/>
      <c r="C221" s="62"/>
      <c r="D221" s="62"/>
      <c r="E221" s="63"/>
      <c r="F221" s="63"/>
      <c r="G221" s="63"/>
    </row>
    <row r="222" spans="1:7">
      <c r="A222" s="62"/>
      <c r="B222" s="68"/>
      <c r="C222" s="62"/>
      <c r="D222" s="62"/>
      <c r="E222" s="63"/>
      <c r="F222" s="63"/>
      <c r="G222" s="63"/>
    </row>
    <row r="223" spans="1:7">
      <c r="A223" s="62"/>
      <c r="B223" s="68"/>
      <c r="C223" s="62"/>
      <c r="D223" s="62"/>
      <c r="E223" s="63"/>
      <c r="F223" s="63"/>
      <c r="G223" s="63"/>
    </row>
  </sheetData>
  <sortState ref="B232:B269">
    <sortCondition ref="B231"/>
  </sortState>
  <dataConsolidate/>
  <mergeCells count="5">
    <mergeCell ref="A2:D2"/>
    <mergeCell ref="A155:A156"/>
    <mergeCell ref="B155:B156"/>
    <mergeCell ref="A157:A158"/>
    <mergeCell ref="B157:B158"/>
  </mergeCells>
  <conditionalFormatting sqref="B203:B209">
    <cfRule type="duplicateValues" dxfId="23" priority="163"/>
  </conditionalFormatting>
  <conditionalFormatting sqref="B111">
    <cfRule type="duplicateValues" dxfId="22" priority="164"/>
  </conditionalFormatting>
  <conditionalFormatting sqref="B115:B116">
    <cfRule type="duplicateValues" dxfId="21" priority="165"/>
  </conditionalFormatting>
  <conditionalFormatting sqref="B122:B131">
    <cfRule type="duplicateValues" dxfId="20" priority="169"/>
  </conditionalFormatting>
  <conditionalFormatting sqref="B167:B175">
    <cfRule type="duplicateValues" dxfId="19" priority="170"/>
  </conditionalFormatting>
  <conditionalFormatting sqref="B132:B163">
    <cfRule type="duplicateValues" dxfId="18" priority="176"/>
  </conditionalFormatting>
  <conditionalFormatting sqref="B183:B186">
    <cfRule type="duplicateValues" dxfId="17" priority="214"/>
  </conditionalFormatting>
  <conditionalFormatting sqref="B187:B189">
    <cfRule type="duplicateValues" dxfId="16" priority="14"/>
  </conditionalFormatting>
  <conditionalFormatting sqref="B210:B212">
    <cfRule type="duplicateValues" dxfId="15" priority="221"/>
  </conditionalFormatting>
  <conditionalFormatting sqref="B213:B218">
    <cfRule type="duplicateValues" dxfId="14" priority="239"/>
  </conditionalFormatting>
  <conditionalFormatting sqref="B105:B121">
    <cfRule type="duplicateValues" dxfId="13" priority="242"/>
  </conditionalFormatting>
  <conditionalFormatting sqref="B93">
    <cfRule type="duplicateValues" dxfId="12" priority="13"/>
  </conditionalFormatting>
  <conditionalFormatting sqref="B137:B146">
    <cfRule type="duplicateValues" dxfId="11" priority="12"/>
  </conditionalFormatting>
  <conditionalFormatting sqref="B154:B155 B157">
    <cfRule type="duplicateValues" dxfId="10" priority="11"/>
  </conditionalFormatting>
  <conditionalFormatting sqref="B173:B179">
    <cfRule type="duplicateValues" dxfId="9" priority="10"/>
  </conditionalFormatting>
  <conditionalFormatting sqref="B169:B171">
    <cfRule type="duplicateValues" dxfId="8" priority="9"/>
  </conditionalFormatting>
  <conditionalFormatting sqref="B172">
    <cfRule type="duplicateValues" dxfId="7" priority="8"/>
  </conditionalFormatting>
  <conditionalFormatting sqref="B98:B100 B102:B106">
    <cfRule type="duplicateValues" dxfId="6" priority="7"/>
  </conditionalFormatting>
  <conditionalFormatting sqref="B159:B160">
    <cfRule type="duplicateValues" dxfId="5" priority="6"/>
  </conditionalFormatting>
  <conditionalFormatting sqref="B99">
    <cfRule type="duplicateValues" dxfId="4" priority="5"/>
  </conditionalFormatting>
  <conditionalFormatting sqref="B101">
    <cfRule type="duplicateValues" dxfId="3" priority="4"/>
  </conditionalFormatting>
  <conditionalFormatting sqref="B129:B130 B107:B127">
    <cfRule type="duplicateValues" dxfId="2" priority="3"/>
  </conditionalFormatting>
  <conditionalFormatting sqref="B128">
    <cfRule type="duplicateValues" dxfId="1" priority="2"/>
  </conditionalFormatting>
  <conditionalFormatting sqref="B87:B9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2020-11-25T06:29:12Z</dcterms:created>
  <dcterms:modified xsi:type="dcterms:W3CDTF">2020-12-04T12:38:59Z</dcterms:modified>
</cp:coreProperties>
</file>